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08"/>
  <workbookPr defaultThemeVersion="166925"/>
  <mc:AlternateContent xmlns:mc="http://schemas.openxmlformats.org/markup-compatibility/2006">
    <mc:Choice Requires="x15">
      <x15ac:absPath xmlns:x15ac="http://schemas.microsoft.com/office/spreadsheetml/2010/11/ac" url="/Users/brettphinney/Documents/"/>
    </mc:Choice>
  </mc:AlternateContent>
  <xr:revisionPtr revIDLastSave="0" documentId="8_{BD1C0C52-2A92-8F43-BDC0-16C1C6FCE9C0}" xr6:coauthVersionLast="47" xr6:coauthVersionMax="47" xr10:uidLastSave="{00000000-0000-0000-0000-000000000000}"/>
  <bookViews>
    <workbookView xWindow="0" yWindow="500" windowWidth="28800" windowHeight="16260" xr2:uid="{E7E320F8-2F52-B24F-82A5-7118458B08F5}"/>
  </bookViews>
  <sheets>
    <sheet name="Calculator" sheetId="1" r:id="rId1"/>
    <sheet name="Instructions" sheetId="3" r:id="rId2"/>
    <sheet name="What Gradient time to choose" sheetId="4" r:id="rId3"/>
    <sheet name="Prices" sheetId="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7" i="1" l="1"/>
  <c r="B53" i="1"/>
  <c r="B16" i="1" l="1"/>
  <c r="B17" i="1" s="1"/>
  <c r="B58" i="1"/>
  <c r="B32" i="1"/>
  <c r="B34" i="1" s="1"/>
  <c r="B45" i="1" s="1"/>
  <c r="B11" i="1"/>
  <c r="B15" i="1" s="1"/>
  <c r="B59" i="1" l="1"/>
  <c r="B66" i="1" s="1"/>
  <c r="B18" i="1"/>
  <c r="B13" i="1"/>
  <c r="B19" i="1" s="1"/>
  <c r="B21" i="1" s="1"/>
  <c r="B70" i="1" l="1"/>
  <c r="B71" i="1" s="1"/>
</calcChain>
</file>

<file path=xl/sharedStrings.xml><?xml version="1.0" encoding="utf-8"?>
<sst xmlns="http://schemas.openxmlformats.org/spreadsheetml/2006/main" count="85" uniqueCount="62">
  <si>
    <t>LCMS Costs</t>
  </si>
  <si>
    <t>Number of samples</t>
  </si>
  <si>
    <t>Length of Run min</t>
  </si>
  <si>
    <t xml:space="preserve">Overhead per run in min (trapping etc) </t>
  </si>
  <si>
    <t>Instrument &amp; Customer Location</t>
  </si>
  <si>
    <t>Exploris-OnCampus</t>
  </si>
  <si>
    <t>Setup fee per block of samples</t>
  </si>
  <si>
    <t>Setup Cost</t>
  </si>
  <si>
    <t>LCMS Cost per Hour</t>
  </si>
  <si>
    <t>Total Time in minutes</t>
  </si>
  <si>
    <t>Time in hours</t>
  </si>
  <si>
    <t>Total Cost LCMS</t>
  </si>
  <si>
    <t>Total Cost Plus setup</t>
  </si>
  <si>
    <t>Cost per Sample LCMS</t>
  </si>
  <si>
    <t>Data Analysis</t>
  </si>
  <si>
    <t>Hours</t>
  </si>
  <si>
    <t>Rate Type</t>
  </si>
  <si>
    <t>On-Campus</t>
  </si>
  <si>
    <t>Cost Per Hour</t>
  </si>
  <si>
    <t>Total Cost</t>
  </si>
  <si>
    <t>Cost per Sample Data Analysis</t>
  </si>
  <si>
    <t>Sample Prep</t>
  </si>
  <si>
    <t>Number of Samples</t>
  </si>
  <si>
    <t>Type</t>
  </si>
  <si>
    <t>S-trap-NonProfit</t>
  </si>
  <si>
    <t>Setup Fee per sample</t>
  </si>
  <si>
    <t>Estimated Labor in Hours</t>
  </si>
  <si>
    <t>Cost in Labor per hour</t>
  </si>
  <si>
    <t>Total Cost Labor</t>
  </si>
  <si>
    <t>Cost per Sample Sample prep</t>
  </si>
  <si>
    <t>Total Cost Per sample</t>
  </si>
  <si>
    <t>user input values = Greeen background</t>
  </si>
  <si>
    <t>Select instrument and affiliation from dropdown list (blue text)</t>
  </si>
  <si>
    <t>Select if you need sample prep or data analysis if not input 0 for sample number</t>
  </si>
  <si>
    <t>This should match a ppms estiamte</t>
  </si>
  <si>
    <t>For labor hours for sample prep (only core personnel will really know, this is the amt of time it takes us to work on the samples, if you give us coffee we may work faster …just an FYI ;) )</t>
  </si>
  <si>
    <t>For LCMS overhead, please ask or use a previous Estimate. It will differ by LCMS platform</t>
  </si>
  <si>
    <t>Prices</t>
  </si>
  <si>
    <t>LCMS</t>
  </si>
  <si>
    <t>Instrument</t>
  </si>
  <si>
    <t>Price</t>
  </si>
  <si>
    <t>Lumos-OnCampus</t>
  </si>
  <si>
    <t>TTOF-OnCampus</t>
  </si>
  <si>
    <t>Lumos-NonProfit</t>
  </si>
  <si>
    <t>TTOF-NonProfit</t>
  </si>
  <si>
    <t>Exploris-NonProfit</t>
  </si>
  <si>
    <t>Lumos-ForProfit</t>
  </si>
  <si>
    <t>TTOF-ForProfit</t>
  </si>
  <si>
    <t>Exploris-ForProfit</t>
  </si>
  <si>
    <t>SetUP</t>
  </si>
  <si>
    <t>ForProfit</t>
  </si>
  <si>
    <t>NonProfit</t>
  </si>
  <si>
    <t>Sampe-Prep Setup</t>
  </si>
  <si>
    <t>S-trap-OnCampus</t>
  </si>
  <si>
    <t>Ingel-OnCampus</t>
  </si>
  <si>
    <t>InSolution-OnCampus</t>
  </si>
  <si>
    <t>Ingel-NonProfit</t>
  </si>
  <si>
    <t>InSolution-NonProfit</t>
  </si>
  <si>
    <t>S-trap-ForProfit</t>
  </si>
  <si>
    <t>Ingel-ForProfit</t>
  </si>
  <si>
    <t>InSolution-ForProfit</t>
  </si>
  <si>
    <t>Labor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</si>
</sst>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x14ac:knownFonts="1">
    <font>
      <sz val="12"/>
      <color theme="1"/>
      <name val="Calibri"/>
      <family val="2"/>
      <scheme val="minor"/>
    </font>
    <font>
      <sz val="12"/>
      <color theme="1"/>
      <name val="Calibri"/>
      <family val="2"/>
      <scheme val="minor"/>
    </font>
    <font>
      <b/>
      <sz val="12"/>
      <color rgb="FFFA7D00"/>
      <name val="Calibri"/>
      <family val="2"/>
      <scheme val="minor"/>
    </font>
    <font>
      <sz val="12"/>
      <color rgb="FFFF0000"/>
      <name val="Calibri"/>
      <family val="2"/>
      <scheme val="minor"/>
    </font>
    <font>
      <sz val="18"/>
      <color theme="1"/>
      <name val="Calibri"/>
      <family val="2"/>
      <scheme val="minor"/>
    </font>
    <font>
      <sz val="26"/>
      <color theme="1"/>
      <name val="Calibri"/>
      <family val="2"/>
      <scheme val="minor"/>
    </font>
    <font>
      <sz val="26"/>
      <color theme="4" tint="-0.249977111117893"/>
      <name val="Calibri"/>
      <family val="2"/>
      <scheme val="minor"/>
    </font>
    <font>
      <sz val="26"/>
      <color rgb="FFFF0000"/>
      <name val="Calibri"/>
      <family val="2"/>
      <scheme val="minor"/>
    </font>
    <font>
      <b/>
      <sz val="26"/>
      <color rgb="FFFA7D00"/>
      <name val="Calibri"/>
      <family val="2"/>
      <scheme val="minor"/>
    </font>
    <font>
      <b/>
      <sz val="26"/>
      <color theme="9" tint="-0.249977111117893"/>
      <name val="Calibri"/>
      <family val="2"/>
      <scheme val="minor"/>
    </font>
    <font>
      <b/>
      <sz val="12"/>
      <color theme="9" tint="-0.249977111117893"/>
      <name val="Calibri"/>
      <family val="2"/>
      <scheme val="minor"/>
    </font>
    <font>
      <b/>
      <sz val="16"/>
      <color theme="1"/>
      <name val="Calibri"/>
      <family val="2"/>
      <scheme val="minor"/>
    </font>
  </fonts>
  <fills count="5">
    <fill>
      <patternFill patternType="none"/>
    </fill>
    <fill>
      <patternFill patternType="gray125"/>
    </fill>
    <fill>
      <patternFill patternType="solid">
        <fgColor rgb="FFF2F2F2"/>
      </patternFill>
    </fill>
    <fill>
      <patternFill patternType="solid">
        <fgColor theme="2"/>
        <bgColor indexed="64"/>
      </patternFill>
    </fill>
    <fill>
      <patternFill patternType="solid">
        <fgColor theme="9" tint="0.59999389629810485"/>
        <bgColor indexed="64"/>
      </patternFill>
    </fill>
  </fills>
  <borders count="3">
    <border>
      <left/>
      <right/>
      <top/>
      <bottom/>
      <diagonal/>
    </border>
    <border>
      <left style="thin">
        <color rgb="FF7F7F7F"/>
      </left>
      <right style="thin">
        <color rgb="FF7F7F7F"/>
      </right>
      <top style="thin">
        <color rgb="FF7F7F7F"/>
      </top>
      <bottom style="thin">
        <color rgb="FF7F7F7F"/>
      </bottom>
      <diagonal/>
    </border>
    <border>
      <left style="thin">
        <color auto="1"/>
      </left>
      <right style="thin">
        <color auto="1"/>
      </right>
      <top style="thin">
        <color auto="1"/>
      </top>
      <bottom style="thin">
        <color auto="1"/>
      </bottom>
      <diagonal/>
    </border>
  </borders>
  <cellStyleXfs count="3">
    <xf numFmtId="0" fontId="0" fillId="0" borderId="0"/>
    <xf numFmtId="44" fontId="1" fillId="0" borderId="0" applyFont="0" applyFill="0" applyBorder="0" applyAlignment="0" applyProtection="0"/>
    <xf numFmtId="0" fontId="2" fillId="2" borderId="1" applyNumberFormat="0" applyAlignment="0" applyProtection="0"/>
  </cellStyleXfs>
  <cellXfs count="27">
    <xf numFmtId="0" fontId="0" fillId="0" borderId="0" xfId="0"/>
    <xf numFmtId="0" fontId="4" fillId="0" borderId="0" xfId="0" applyFont="1"/>
    <xf numFmtId="0" fontId="3" fillId="0" borderId="0" xfId="0" applyFont="1"/>
    <xf numFmtId="0" fontId="8" fillId="2" borderId="1" xfId="2" applyFont="1"/>
    <xf numFmtId="44" fontId="8" fillId="2" borderId="1" xfId="1" applyFont="1" applyFill="1" applyBorder="1"/>
    <xf numFmtId="44" fontId="8" fillId="2" borderId="1" xfId="2" applyNumberFormat="1" applyFont="1"/>
    <xf numFmtId="0" fontId="10" fillId="0" borderId="0" xfId="0" applyFont="1"/>
    <xf numFmtId="0" fontId="9" fillId="3" borderId="2" xfId="0" applyFont="1" applyFill="1" applyBorder="1"/>
    <xf numFmtId="0" fontId="0" fillId="3" borderId="2" xfId="0" applyFill="1" applyBorder="1"/>
    <xf numFmtId="0" fontId="5" fillId="3" borderId="2" xfId="0" applyFont="1" applyFill="1" applyBorder="1"/>
    <xf numFmtId="0" fontId="6" fillId="3" borderId="2" xfId="0" applyFont="1" applyFill="1" applyBorder="1"/>
    <xf numFmtId="44" fontId="7" fillId="3" borderId="2" xfId="1" applyFont="1" applyFill="1" applyBorder="1"/>
    <xf numFmtId="0" fontId="7" fillId="3" borderId="2" xfId="0" applyFont="1" applyFill="1" applyBorder="1"/>
    <xf numFmtId="0" fontId="10" fillId="3" borderId="2" xfId="0" applyFont="1" applyFill="1" applyBorder="1"/>
    <xf numFmtId="0" fontId="6" fillId="3" borderId="2" xfId="0" applyFont="1" applyFill="1" applyBorder="1" applyAlignment="1">
      <alignment wrapText="1"/>
    </xf>
    <xf numFmtId="44" fontId="9" fillId="3" borderId="2" xfId="1" applyFont="1" applyFill="1" applyBorder="1"/>
    <xf numFmtId="0" fontId="11" fillId="0" borderId="0" xfId="0" applyFont="1"/>
    <xf numFmtId="0" fontId="5" fillId="4" borderId="2" xfId="0" applyFont="1" applyFill="1" applyBorder="1"/>
    <xf numFmtId="0" fontId="11" fillId="0" borderId="0" xfId="0" applyFont="1" applyAlignment="1">
      <alignment wrapText="1"/>
    </xf>
    <xf numFmtId="0" fontId="0" fillId="3" borderId="2" xfId="0" applyFill="1" applyBorder="1" applyProtection="1">
      <protection locked="0"/>
    </xf>
    <xf numFmtId="0" fontId="7" fillId="3" borderId="2" xfId="0" applyFont="1" applyFill="1" applyBorder="1" applyProtection="1">
      <protection locked="0"/>
    </xf>
    <xf numFmtId="44" fontId="7" fillId="3" borderId="2" xfId="1" applyFont="1" applyFill="1" applyBorder="1" applyProtection="1">
      <protection locked="0"/>
    </xf>
    <xf numFmtId="0" fontId="5" fillId="3" borderId="2" xfId="0" applyFont="1" applyFill="1" applyBorder="1" applyProtection="1">
      <protection locked="0"/>
    </xf>
    <xf numFmtId="44" fontId="5" fillId="3" borderId="2" xfId="0" applyNumberFormat="1" applyFont="1" applyFill="1" applyBorder="1" applyProtection="1">
      <protection locked="0"/>
    </xf>
    <xf numFmtId="44" fontId="5" fillId="3" borderId="2" xfId="1" applyFont="1" applyFill="1" applyBorder="1" applyProtection="1">
      <protection locked="0"/>
    </xf>
    <xf numFmtId="0" fontId="6" fillId="3" borderId="2" xfId="0" applyFont="1" applyFill="1" applyBorder="1" applyProtection="1">
      <protection locked="0"/>
    </xf>
    <xf numFmtId="44" fontId="9" fillId="3" borderId="2" xfId="1" applyFont="1" applyFill="1" applyBorder="1" applyProtection="1">
      <protection locked="0"/>
    </xf>
  </cellXfs>
  <cellStyles count="3">
    <cellStyle name="Calculation" xfId="2" builtinId="2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51AC2-A218-0442-B1EA-24E6C391812C}">
  <dimension ref="A2:K71"/>
  <sheetViews>
    <sheetView tabSelected="1" topLeftCell="A43" workbookViewId="0">
      <selection activeCell="A3" sqref="A3:B71"/>
    </sheetView>
  </sheetViews>
  <sheetFormatPr baseColWidth="10" defaultColWidth="11" defaultRowHeight="16" x14ac:dyDescent="0.2"/>
  <cols>
    <col min="1" max="1" width="59.6640625" customWidth="1"/>
    <col min="2" max="2" width="59" customWidth="1"/>
    <col min="4" max="4" width="70.83203125" customWidth="1"/>
    <col min="5" max="5" width="48.83203125" customWidth="1"/>
    <col min="6" max="6" width="27.1640625" customWidth="1"/>
    <col min="7" max="7" width="33" customWidth="1"/>
    <col min="8" max="8" width="29.33203125" customWidth="1"/>
    <col min="12" max="12" width="55" customWidth="1"/>
    <col min="13" max="13" width="42.83203125" customWidth="1"/>
  </cols>
  <sheetData>
    <row r="2" spans="1:11" x14ac:dyDescent="0.2">
      <c r="D2" s="2"/>
    </row>
    <row r="3" spans="1:11" ht="34" x14ac:dyDescent="0.4">
      <c r="A3" s="7" t="s">
        <v>0</v>
      </c>
      <c r="B3" s="7"/>
      <c r="F3" s="6"/>
      <c r="I3" s="6"/>
      <c r="J3" s="6"/>
      <c r="K3" s="6"/>
    </row>
    <row r="4" spans="1:11" ht="34" x14ac:dyDescent="0.4">
      <c r="A4" s="9"/>
      <c r="B4" s="9"/>
    </row>
    <row r="5" spans="1:11" ht="34" x14ac:dyDescent="0.4">
      <c r="A5" s="9"/>
      <c r="B5" s="9"/>
    </row>
    <row r="6" spans="1:11" ht="34" x14ac:dyDescent="0.4">
      <c r="A6" s="17" t="s">
        <v>1</v>
      </c>
      <c r="B6" s="17">
        <v>10</v>
      </c>
    </row>
    <row r="7" spans="1:11" ht="34" x14ac:dyDescent="0.4">
      <c r="A7" s="17" t="s">
        <v>2</v>
      </c>
      <c r="B7" s="17">
        <v>20</v>
      </c>
    </row>
    <row r="8" spans="1:11" ht="34" x14ac:dyDescent="0.4">
      <c r="A8" s="17" t="s">
        <v>3</v>
      </c>
      <c r="B8" s="17">
        <v>10</v>
      </c>
    </row>
    <row r="9" spans="1:11" ht="16" customHeight="1" x14ac:dyDescent="0.4">
      <c r="A9" s="9"/>
      <c r="B9" s="9"/>
    </row>
    <row r="10" spans="1:11" ht="34" x14ac:dyDescent="0.4">
      <c r="A10" s="10" t="s">
        <v>4</v>
      </c>
      <c r="B10" s="10" t="s">
        <v>5</v>
      </c>
    </row>
    <row r="11" spans="1:11" ht="44" hidden="1" customHeight="1" x14ac:dyDescent="0.4">
      <c r="A11" s="10" t="s">
        <v>6</v>
      </c>
      <c r="B11" s="9" t="str">
        <f>B10</f>
        <v>Exploris-OnCampus</v>
      </c>
    </row>
    <row r="12" spans="1:11" ht="48" customHeight="1" x14ac:dyDescent="0.2">
      <c r="A12" s="19"/>
      <c r="B12" s="19"/>
    </row>
    <row r="13" spans="1:11" ht="47" customHeight="1" x14ac:dyDescent="0.4">
      <c r="A13" s="20" t="s">
        <v>7</v>
      </c>
      <c r="B13" s="21">
        <f>VLOOKUP(B11,Prices!A21:B29,2,FALSE)</f>
        <v>27</v>
      </c>
    </row>
    <row r="14" spans="1:11" ht="37" customHeight="1" x14ac:dyDescent="0.4">
      <c r="A14" s="19"/>
      <c r="B14" s="20"/>
    </row>
    <row r="15" spans="1:11" ht="34" x14ac:dyDescent="0.4">
      <c r="A15" s="20" t="s">
        <v>8</v>
      </c>
      <c r="B15" s="21">
        <f>VLOOKUP(B11,Prices!A5:B13,2,FALSE)</f>
        <v>55</v>
      </c>
    </row>
    <row r="16" spans="1:11" ht="34" x14ac:dyDescent="0.4">
      <c r="A16" s="22" t="s">
        <v>9</v>
      </c>
      <c r="B16" s="22">
        <f>B6*(B7+B8)</f>
        <v>300</v>
      </c>
    </row>
    <row r="17" spans="1:2" ht="34" x14ac:dyDescent="0.4">
      <c r="A17" s="22" t="s">
        <v>10</v>
      </c>
      <c r="B17" s="22">
        <f>B16/60</f>
        <v>5</v>
      </c>
    </row>
    <row r="18" spans="1:2" ht="34" x14ac:dyDescent="0.4">
      <c r="A18" s="22" t="s">
        <v>11</v>
      </c>
      <c r="B18" s="23">
        <f>B15*B17</f>
        <v>275</v>
      </c>
    </row>
    <row r="19" spans="1:2" ht="34" x14ac:dyDescent="0.4">
      <c r="A19" s="22" t="s">
        <v>12</v>
      </c>
      <c r="B19" s="24">
        <f>B18+B13</f>
        <v>302</v>
      </c>
    </row>
    <row r="20" spans="1:2" ht="34" x14ac:dyDescent="0.4">
      <c r="A20" s="22"/>
      <c r="B20" s="22"/>
    </row>
    <row r="21" spans="1:2" ht="34" x14ac:dyDescent="0.4">
      <c r="A21" s="25" t="s">
        <v>13</v>
      </c>
      <c r="B21" s="26">
        <f>B19/B6</f>
        <v>30.2</v>
      </c>
    </row>
    <row r="27" spans="1:2" ht="34" x14ac:dyDescent="0.4">
      <c r="A27" s="7" t="s">
        <v>14</v>
      </c>
      <c r="B27" s="13"/>
    </row>
    <row r="28" spans="1:2" ht="21.75" customHeight="1" x14ac:dyDescent="0.2">
      <c r="A28" s="8"/>
      <c r="B28" s="8"/>
    </row>
    <row r="29" spans="1:2" x14ac:dyDescent="0.2">
      <c r="A29" s="8"/>
      <c r="B29" s="8"/>
    </row>
    <row r="30" spans="1:2" ht="33.75" customHeight="1" x14ac:dyDescent="0.4">
      <c r="A30" s="17" t="s">
        <v>15</v>
      </c>
      <c r="B30" s="17">
        <v>1</v>
      </c>
    </row>
    <row r="31" spans="1:2" ht="81" customHeight="1" x14ac:dyDescent="0.4">
      <c r="A31" s="10" t="s">
        <v>16</v>
      </c>
      <c r="B31" s="10" t="s">
        <v>17</v>
      </c>
    </row>
    <row r="32" spans="1:2" ht="34" x14ac:dyDescent="0.4">
      <c r="A32" s="9" t="s">
        <v>18</v>
      </c>
      <c r="B32" s="9">
        <f>VLOOKUP(B31,Prices!A34:B36,2,FALSE)</f>
        <v>79</v>
      </c>
    </row>
    <row r="33" spans="1:2" x14ac:dyDescent="0.2">
      <c r="A33" s="8"/>
      <c r="B33" s="8"/>
    </row>
    <row r="34" spans="1:2" ht="34" x14ac:dyDescent="0.4">
      <c r="A34" s="12" t="s">
        <v>19</v>
      </c>
      <c r="B34" s="11">
        <f>B32*B30</f>
        <v>79</v>
      </c>
    </row>
    <row r="35" spans="1:2" x14ac:dyDescent="0.2">
      <c r="A35" s="8"/>
      <c r="B35" s="8"/>
    </row>
    <row r="36" spans="1:2" x14ac:dyDescent="0.2">
      <c r="A36" s="8"/>
      <c r="B36" s="8"/>
    </row>
    <row r="37" spans="1:2" x14ac:dyDescent="0.2">
      <c r="A37" s="8"/>
      <c r="B37" s="8"/>
    </row>
    <row r="38" spans="1:2" x14ac:dyDescent="0.2">
      <c r="A38" s="8"/>
      <c r="B38" s="8"/>
    </row>
    <row r="39" spans="1:2" x14ac:dyDescent="0.2">
      <c r="A39" s="8"/>
      <c r="B39" s="8"/>
    </row>
    <row r="40" spans="1:2" x14ac:dyDescent="0.2">
      <c r="A40" s="8"/>
      <c r="B40" s="8"/>
    </row>
    <row r="41" spans="1:2" x14ac:dyDescent="0.2">
      <c r="A41" s="8"/>
      <c r="B41" s="8"/>
    </row>
    <row r="42" spans="1:2" x14ac:dyDescent="0.2">
      <c r="A42" s="8"/>
      <c r="B42" s="8"/>
    </row>
    <row r="43" spans="1:2" x14ac:dyDescent="0.2">
      <c r="A43" s="8"/>
      <c r="B43" s="8"/>
    </row>
    <row r="44" spans="1:2" x14ac:dyDescent="0.2">
      <c r="A44" s="8"/>
      <c r="B44" s="8"/>
    </row>
    <row r="45" spans="1:2" ht="35" x14ac:dyDescent="0.4">
      <c r="A45" s="14" t="s">
        <v>20</v>
      </c>
      <c r="B45" s="15">
        <f>B34/B6</f>
        <v>7.9</v>
      </c>
    </row>
    <row r="48" spans="1:2" ht="34" x14ac:dyDescent="0.4">
      <c r="A48" s="7" t="s">
        <v>21</v>
      </c>
      <c r="B48" s="8"/>
    </row>
    <row r="49" spans="1:2" x14ac:dyDescent="0.2">
      <c r="A49" s="8"/>
      <c r="B49" s="8"/>
    </row>
    <row r="50" spans="1:2" x14ac:dyDescent="0.2">
      <c r="A50" s="8"/>
      <c r="B50" s="8"/>
    </row>
    <row r="51" spans="1:2" ht="34" x14ac:dyDescent="0.4">
      <c r="A51" s="17" t="s">
        <v>22</v>
      </c>
      <c r="B51" s="17">
        <v>0</v>
      </c>
    </row>
    <row r="52" spans="1:2" ht="34" x14ac:dyDescent="0.4">
      <c r="A52" s="10" t="s">
        <v>23</v>
      </c>
      <c r="B52" s="10" t="s">
        <v>24</v>
      </c>
    </row>
    <row r="53" spans="1:2" ht="34" x14ac:dyDescent="0.4">
      <c r="A53" s="9" t="s">
        <v>25</v>
      </c>
      <c r="B53" s="9">
        <f>VLOOKUP(B52,Prices!A40:B48,2,FALSE)</f>
        <v>45</v>
      </c>
    </row>
    <row r="54" spans="1:2" ht="34" x14ac:dyDescent="0.4">
      <c r="A54" s="9"/>
      <c r="B54" s="8"/>
    </row>
    <row r="55" spans="1:2" ht="34" x14ac:dyDescent="0.4">
      <c r="A55" s="17" t="s">
        <v>26</v>
      </c>
      <c r="B55" s="17">
        <v>10</v>
      </c>
    </row>
    <row r="56" spans="1:2" x14ac:dyDescent="0.2">
      <c r="A56" s="8"/>
      <c r="B56" s="8"/>
    </row>
    <row r="57" spans="1:2" ht="34" x14ac:dyDescent="0.4">
      <c r="A57" s="9" t="s">
        <v>27</v>
      </c>
      <c r="B57" s="11">
        <f>VLOOKUP(B31,Prices!A52:B54,2,FALSE)</f>
        <v>62</v>
      </c>
    </row>
    <row r="58" spans="1:2" ht="34" x14ac:dyDescent="0.4">
      <c r="A58" s="9" t="s">
        <v>28</v>
      </c>
      <c r="B58" s="11">
        <f>B57*B55</f>
        <v>620</v>
      </c>
    </row>
    <row r="59" spans="1:2" ht="34" x14ac:dyDescent="0.4">
      <c r="A59" s="12" t="s">
        <v>19</v>
      </c>
      <c r="B59" s="11">
        <f>(B51*B53)+B58</f>
        <v>620</v>
      </c>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ht="34" x14ac:dyDescent="0.4">
      <c r="A66" s="10" t="s">
        <v>29</v>
      </c>
      <c r="B66" s="15" t="e">
        <f>B59/B51</f>
        <v>#DIV/0!</v>
      </c>
    </row>
    <row r="70" spans="1:2" ht="34" x14ac:dyDescent="0.4">
      <c r="A70" s="3" t="s">
        <v>19</v>
      </c>
      <c r="B70" s="4">
        <f>B19+B34+B59</f>
        <v>1001</v>
      </c>
    </row>
    <row r="71" spans="1:2" ht="34" x14ac:dyDescent="0.4">
      <c r="A71" s="3" t="s">
        <v>30</v>
      </c>
      <c r="B71" s="5">
        <f>B70/B6</f>
        <v>100.1</v>
      </c>
    </row>
  </sheetData>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3B35301B-918E-0D46-83DD-59C13B166CBD}">
          <x14:formula1>
            <xm:f>Prices!$A$5:$A$13</xm:f>
          </x14:formula1>
          <xm:sqref>B10</xm:sqref>
        </x14:dataValidation>
        <x14:dataValidation type="list" allowBlank="1" showInputMessage="1" showErrorMessage="1" xr:uid="{2E449669-7B92-E244-8669-238A445DE971}">
          <x14:formula1>
            <xm:f>Prices!$A$34:$A$36</xm:f>
          </x14:formula1>
          <xm:sqref>B31</xm:sqref>
        </x14:dataValidation>
        <x14:dataValidation type="list" allowBlank="1" showInputMessage="1" showErrorMessage="1" xr:uid="{A9F1D4FC-0172-AD4F-8BCF-E3D4FFEF2D5C}">
          <x14:formula1>
            <xm:f>Prices!$A$40:$A$48</xm:f>
          </x14:formula1>
          <xm:sqref>B52</xm:sqref>
        </x14:dataValidation>
        <x14:dataValidation type="list" allowBlank="1" showInputMessage="1" showErrorMessage="1" xr:uid="{B7327788-7C1B-4545-BE6A-1AF0B061943A}">
          <x14:formula1>
            <xm:f>Prices!$A$21:$A$29</xm:f>
          </x14:formula1>
          <xm:sqref>B11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8261B-62FA-B14D-B3D2-A6A236449588}">
  <dimension ref="A1:B6"/>
  <sheetViews>
    <sheetView workbookViewId="0">
      <selection activeCell="A9" sqref="A9"/>
    </sheetView>
  </sheetViews>
  <sheetFormatPr baseColWidth="10" defaultColWidth="11" defaultRowHeight="16" x14ac:dyDescent="0.2"/>
  <cols>
    <col min="2" max="3" width="98.83203125" customWidth="1"/>
  </cols>
  <sheetData>
    <row r="1" spans="1:2" ht="22" x14ac:dyDescent="0.25">
      <c r="A1" s="16">
        <v>1</v>
      </c>
      <c r="B1" s="18" t="s">
        <v>31</v>
      </c>
    </row>
    <row r="2" spans="1:2" ht="22" x14ac:dyDescent="0.25">
      <c r="A2" s="16">
        <v>2</v>
      </c>
      <c r="B2" s="18" t="s">
        <v>32</v>
      </c>
    </row>
    <row r="3" spans="1:2" ht="22" x14ac:dyDescent="0.25">
      <c r="A3" s="16">
        <v>3</v>
      </c>
      <c r="B3" s="18" t="s">
        <v>33</v>
      </c>
    </row>
    <row r="4" spans="1:2" ht="22" x14ac:dyDescent="0.25">
      <c r="A4" s="16">
        <v>4</v>
      </c>
      <c r="B4" s="18" t="s">
        <v>34</v>
      </c>
    </row>
    <row r="5" spans="1:2" ht="66" x14ac:dyDescent="0.25">
      <c r="A5" s="16">
        <v>5</v>
      </c>
      <c r="B5" s="18" t="s">
        <v>35</v>
      </c>
    </row>
    <row r="6" spans="1:2" ht="21" x14ac:dyDescent="0.25">
      <c r="A6" s="16">
        <v>6</v>
      </c>
      <c r="B6" s="16" t="s">
        <v>36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A498E-D637-7F4D-83BC-5394FFF38100}">
  <dimension ref="A1"/>
  <sheetViews>
    <sheetView workbookViewId="0">
      <selection activeCell="E32" sqref="E32"/>
    </sheetView>
  </sheetViews>
  <sheetFormatPr baseColWidth="10" defaultColWidth="11" defaultRowHeight="16" x14ac:dyDescent="0.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21398-AF8F-6F41-882B-8E056E30A603}">
  <dimension ref="A1:D60"/>
  <sheetViews>
    <sheetView topLeftCell="A34" workbookViewId="0">
      <selection activeCell="B36" sqref="B36"/>
    </sheetView>
  </sheetViews>
  <sheetFormatPr baseColWidth="10" defaultColWidth="11" defaultRowHeight="16" x14ac:dyDescent="0.2"/>
  <cols>
    <col min="1" max="1" width="44" customWidth="1"/>
    <col min="2" max="2" width="33.33203125" customWidth="1"/>
    <col min="3" max="3" width="38.83203125" customWidth="1"/>
    <col min="4" max="4" width="48" customWidth="1"/>
  </cols>
  <sheetData>
    <row r="1" spans="1:4" ht="24" x14ac:dyDescent="0.3">
      <c r="A1" s="1" t="s">
        <v>37</v>
      </c>
    </row>
    <row r="2" spans="1:4" ht="24" x14ac:dyDescent="0.3">
      <c r="B2" s="1"/>
      <c r="C2" s="1"/>
      <c r="D2" s="1"/>
    </row>
    <row r="3" spans="1:4" ht="24" x14ac:dyDescent="0.3">
      <c r="A3" s="1" t="s">
        <v>38</v>
      </c>
      <c r="B3" s="1"/>
      <c r="C3" s="1"/>
      <c r="D3" s="1"/>
    </row>
    <row r="4" spans="1:4" ht="24" x14ac:dyDescent="0.3">
      <c r="A4" s="1" t="s">
        <v>39</v>
      </c>
      <c r="B4" s="1" t="s">
        <v>40</v>
      </c>
      <c r="C4" s="1"/>
      <c r="D4" s="1"/>
    </row>
    <row r="5" spans="1:4" ht="24" x14ac:dyDescent="0.3">
      <c r="A5" s="1" t="s">
        <v>41</v>
      </c>
      <c r="B5" s="1">
        <v>55</v>
      </c>
    </row>
    <row r="6" spans="1:4" ht="24" x14ac:dyDescent="0.3">
      <c r="A6" s="1" t="s">
        <v>42</v>
      </c>
      <c r="B6" s="1">
        <v>50</v>
      </c>
    </row>
    <row r="7" spans="1:4" ht="24" x14ac:dyDescent="0.3">
      <c r="A7" s="1" t="s">
        <v>5</v>
      </c>
      <c r="B7" s="1">
        <v>55</v>
      </c>
    </row>
    <row r="8" spans="1:4" ht="24" x14ac:dyDescent="0.3">
      <c r="A8" s="1" t="s">
        <v>43</v>
      </c>
      <c r="B8" s="1">
        <v>87</v>
      </c>
    </row>
    <row r="9" spans="1:4" ht="24" x14ac:dyDescent="0.3">
      <c r="A9" s="1" t="s">
        <v>44</v>
      </c>
      <c r="B9" s="1">
        <v>78</v>
      </c>
    </row>
    <row r="10" spans="1:4" ht="24" x14ac:dyDescent="0.3">
      <c r="A10" s="1" t="s">
        <v>45</v>
      </c>
      <c r="B10" s="1">
        <v>87</v>
      </c>
    </row>
    <row r="11" spans="1:4" ht="24" x14ac:dyDescent="0.3">
      <c r="A11" s="1" t="s">
        <v>46</v>
      </c>
      <c r="B11" s="1">
        <v>107</v>
      </c>
      <c r="D11" s="1"/>
    </row>
    <row r="12" spans="1:4" ht="24" x14ac:dyDescent="0.3">
      <c r="A12" s="1" t="s">
        <v>47</v>
      </c>
      <c r="B12" s="1">
        <v>97</v>
      </c>
      <c r="D12" s="1"/>
    </row>
    <row r="13" spans="1:4" ht="24" x14ac:dyDescent="0.3">
      <c r="A13" s="1" t="s">
        <v>48</v>
      </c>
      <c r="B13" s="1">
        <v>107</v>
      </c>
      <c r="D13" s="1"/>
    </row>
    <row r="14" spans="1:4" ht="24" x14ac:dyDescent="0.3">
      <c r="C14" s="1"/>
      <c r="D14" s="1"/>
    </row>
    <row r="19" spans="1:2" ht="24" x14ac:dyDescent="0.3">
      <c r="A19" s="1" t="s">
        <v>49</v>
      </c>
    </row>
    <row r="20" spans="1:2" ht="24" x14ac:dyDescent="0.3">
      <c r="A20" s="1" t="s">
        <v>39</v>
      </c>
      <c r="B20" s="1" t="s">
        <v>40</v>
      </c>
    </row>
    <row r="21" spans="1:2" ht="24" x14ac:dyDescent="0.3">
      <c r="A21" s="1" t="s">
        <v>41</v>
      </c>
      <c r="B21" s="1">
        <v>27</v>
      </c>
    </row>
    <row r="22" spans="1:2" ht="24" x14ac:dyDescent="0.3">
      <c r="A22" s="1" t="s">
        <v>42</v>
      </c>
      <c r="B22" s="1">
        <v>26</v>
      </c>
    </row>
    <row r="23" spans="1:2" ht="24" x14ac:dyDescent="0.3">
      <c r="A23" s="1" t="s">
        <v>5</v>
      </c>
      <c r="B23" s="1">
        <v>27</v>
      </c>
    </row>
    <row r="24" spans="1:2" ht="24" x14ac:dyDescent="0.3">
      <c r="A24" s="1" t="s">
        <v>43</v>
      </c>
      <c r="B24" s="1">
        <v>42</v>
      </c>
    </row>
    <row r="25" spans="1:2" ht="24" x14ac:dyDescent="0.3">
      <c r="A25" s="1" t="s">
        <v>44</v>
      </c>
      <c r="B25" s="1">
        <v>42</v>
      </c>
    </row>
    <row r="26" spans="1:2" ht="24" x14ac:dyDescent="0.3">
      <c r="A26" s="1" t="s">
        <v>45</v>
      </c>
      <c r="B26" s="1">
        <v>42</v>
      </c>
    </row>
    <row r="27" spans="1:2" ht="24" x14ac:dyDescent="0.3">
      <c r="A27" s="1" t="s">
        <v>46</v>
      </c>
      <c r="B27" s="1">
        <v>52</v>
      </c>
    </row>
    <row r="28" spans="1:2" ht="24" x14ac:dyDescent="0.3">
      <c r="A28" s="1" t="s">
        <v>47</v>
      </c>
      <c r="B28" s="1">
        <v>51</v>
      </c>
    </row>
    <row r="29" spans="1:2" ht="24" x14ac:dyDescent="0.3">
      <c r="A29" s="1" t="s">
        <v>48</v>
      </c>
      <c r="B29" s="1">
        <v>52</v>
      </c>
    </row>
    <row r="33" spans="1:2" ht="24" x14ac:dyDescent="0.3">
      <c r="A33" s="1" t="s">
        <v>14</v>
      </c>
      <c r="B33" s="1" t="s">
        <v>40</v>
      </c>
    </row>
    <row r="34" spans="1:2" ht="24" x14ac:dyDescent="0.3">
      <c r="A34" s="1" t="s">
        <v>17</v>
      </c>
      <c r="B34" s="1">
        <v>79</v>
      </c>
    </row>
    <row r="35" spans="1:2" ht="24" x14ac:dyDescent="0.3">
      <c r="A35" s="1" t="s">
        <v>50</v>
      </c>
      <c r="B35" s="1">
        <v>124</v>
      </c>
    </row>
    <row r="36" spans="1:2" ht="24" x14ac:dyDescent="0.3">
      <c r="A36" s="1" t="s">
        <v>51</v>
      </c>
      <c r="B36" s="1">
        <v>152</v>
      </c>
    </row>
    <row r="37" spans="1:2" ht="24" x14ac:dyDescent="0.3">
      <c r="B37" s="1"/>
    </row>
    <row r="39" spans="1:2" ht="24" x14ac:dyDescent="0.3">
      <c r="A39" s="1" t="s">
        <v>52</v>
      </c>
      <c r="B39" t="s">
        <v>40</v>
      </c>
    </row>
    <row r="40" spans="1:2" ht="24" x14ac:dyDescent="0.3">
      <c r="A40" s="1" t="s">
        <v>53</v>
      </c>
      <c r="B40" s="1">
        <v>29</v>
      </c>
    </row>
    <row r="41" spans="1:2" ht="24" x14ac:dyDescent="0.3">
      <c r="A41" s="1" t="s">
        <v>54</v>
      </c>
      <c r="B41" s="1">
        <v>239</v>
      </c>
    </row>
    <row r="42" spans="1:2" ht="24" x14ac:dyDescent="0.3">
      <c r="A42" s="1" t="s">
        <v>55</v>
      </c>
      <c r="B42" s="1">
        <v>27</v>
      </c>
    </row>
    <row r="43" spans="1:2" ht="24" x14ac:dyDescent="0.3">
      <c r="A43" s="1" t="s">
        <v>24</v>
      </c>
      <c r="B43" s="1">
        <v>45</v>
      </c>
    </row>
    <row r="44" spans="1:2" ht="24" x14ac:dyDescent="0.3">
      <c r="A44" s="1" t="s">
        <v>56</v>
      </c>
      <c r="B44" s="1">
        <v>375</v>
      </c>
    </row>
    <row r="45" spans="1:2" ht="24" x14ac:dyDescent="0.3">
      <c r="A45" s="1" t="s">
        <v>57</v>
      </c>
      <c r="B45" s="1">
        <v>42</v>
      </c>
    </row>
    <row r="46" spans="1:2" ht="24" x14ac:dyDescent="0.3">
      <c r="A46" s="1" t="s">
        <v>58</v>
      </c>
      <c r="B46" s="1">
        <v>55</v>
      </c>
    </row>
    <row r="47" spans="1:2" ht="24" x14ac:dyDescent="0.3">
      <c r="A47" s="1" t="s">
        <v>59</v>
      </c>
      <c r="B47" s="1">
        <v>462</v>
      </c>
    </row>
    <row r="48" spans="1:2" ht="24" x14ac:dyDescent="0.3">
      <c r="A48" s="1" t="s">
        <v>60</v>
      </c>
      <c r="B48" s="1">
        <v>52</v>
      </c>
    </row>
    <row r="51" spans="1:2" ht="24" x14ac:dyDescent="0.3">
      <c r="A51" s="1" t="s">
        <v>61</v>
      </c>
      <c r="B51" t="s">
        <v>40</v>
      </c>
    </row>
    <row r="52" spans="1:2" ht="24" x14ac:dyDescent="0.3">
      <c r="A52" s="1" t="s">
        <v>17</v>
      </c>
      <c r="B52" s="1">
        <v>62</v>
      </c>
    </row>
    <row r="53" spans="1:2" ht="24" x14ac:dyDescent="0.3">
      <c r="A53" s="1" t="s">
        <v>50</v>
      </c>
      <c r="B53" s="1">
        <v>98</v>
      </c>
    </row>
    <row r="54" spans="1:2" ht="24" x14ac:dyDescent="0.3">
      <c r="A54" s="1" t="s">
        <v>51</v>
      </c>
      <c r="B54" s="1">
        <v>121</v>
      </c>
    </row>
    <row r="55" spans="1:2" ht="24" x14ac:dyDescent="0.3">
      <c r="A55" s="1"/>
      <c r="B55" s="1"/>
    </row>
    <row r="56" spans="1:2" ht="24" x14ac:dyDescent="0.3">
      <c r="A56" s="1"/>
      <c r="B56" s="1"/>
    </row>
    <row r="57" spans="1:2" ht="24" x14ac:dyDescent="0.3">
      <c r="A57" s="1"/>
      <c r="B57" s="1"/>
    </row>
    <row r="58" spans="1:2" ht="24" x14ac:dyDescent="0.3">
      <c r="A58" s="1"/>
      <c r="B58" s="1"/>
    </row>
    <row r="59" spans="1:2" ht="24" x14ac:dyDescent="0.3">
      <c r="A59" s="1"/>
      <c r="B59" s="1"/>
    </row>
    <row r="60" spans="1:2" ht="24" x14ac:dyDescent="0.3">
      <c r="A60" s="1"/>
      <c r="B60" s="1"/>
    </row>
  </sheetData>
  <sheetProtection algorithmName="SHA-512" hashValue="hRA6G63mZMmV0j1SKuP4MGqmeYyJQfq+LG/Xi5xi4YQNbvrW75EwRTSNWawLfhmndK006UaE3KVGues+DNq2rw==" saltValue="FdnrINQrvjCAAGWrnjSLb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Calculator</vt:lpstr>
      <vt:lpstr>Instructions</vt:lpstr>
      <vt:lpstr>What Gradient time to choose</vt:lpstr>
      <vt:lpstr>Prices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Brett Phinney</cp:lastModifiedBy>
  <cp:revision/>
  <dcterms:created xsi:type="dcterms:W3CDTF">2021-08-17T18:08:41Z</dcterms:created>
  <dcterms:modified xsi:type="dcterms:W3CDTF">2021-08-18T17:40:53Z</dcterms:modified>
  <cp:category/>
  <cp:contentStatus/>
</cp:coreProperties>
</file>